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525" activeTab="0"/>
  </bookViews>
  <sheets>
    <sheet name="Plan 2008" sheetId="1" r:id="rId1"/>
    <sheet name="Tabelle2" sheetId="2" r:id="rId2"/>
    <sheet name="Tabelle3" sheetId="3" r:id="rId3"/>
  </sheets>
  <definedNames>
    <definedName name="_xlnm.Print_Area" localSheetId="0">'Plan 2008'!$A$1:$K$46</definedName>
  </definedNames>
  <calcPr fullCalcOnLoad="1"/>
</workbook>
</file>

<file path=xl/comments1.xml><?xml version="1.0" encoding="utf-8"?>
<comments xmlns="http://schemas.openxmlformats.org/spreadsheetml/2006/main">
  <authors>
    <author>Cornelia.Schroeder</author>
  </authors>
  <commentList>
    <comment ref="E11" authorId="0">
      <text>
        <r>
          <rPr>
            <b/>
            <sz val="8"/>
            <rFont val="Tahoma"/>
            <family val="0"/>
          </rPr>
          <t>Cornelia.Schroeder:</t>
        </r>
        <r>
          <rPr>
            <sz val="8"/>
            <rFont val="Tahoma"/>
            <family val="0"/>
          </rPr>
          <t xml:space="preserve">
Fö.mittel HAR aus 2006 berücksichtigt (200 T€) =
168.000 €</t>
        </r>
      </text>
    </comment>
    <comment ref="D4" authorId="0">
      <text>
        <r>
          <rPr>
            <b/>
            <sz val="8"/>
            <rFont val="Tahoma"/>
            <family val="0"/>
          </rPr>
          <t>Cornelia.Schroeder:</t>
        </r>
        <r>
          <rPr>
            <sz val="8"/>
            <rFont val="Tahoma"/>
            <family val="0"/>
          </rPr>
          <t xml:space="preserve">
nicht in Anspruch genommene Mittel über HAR</t>
        </r>
      </text>
    </comment>
    <comment ref="C28" authorId="0">
      <text>
        <r>
          <rPr>
            <b/>
            <sz val="8"/>
            <rFont val="Tahoma"/>
            <family val="0"/>
          </rPr>
          <t>Cornelia.Schroeder:</t>
        </r>
        <r>
          <rPr>
            <sz val="8"/>
            <rFont val="Tahoma"/>
            <family val="0"/>
          </rPr>
          <t xml:space="preserve">
Planansatz 190.000 €</t>
        </r>
      </text>
    </comment>
  </commentList>
</comments>
</file>

<file path=xl/sharedStrings.xml><?xml version="1.0" encoding="utf-8"?>
<sst xmlns="http://schemas.openxmlformats.org/spreadsheetml/2006/main" count="52" uniqueCount="48">
  <si>
    <t>Summe</t>
  </si>
  <si>
    <t>6150.9682</t>
  </si>
  <si>
    <t>Projektkosten/Bauausführung</t>
  </si>
  <si>
    <t>6150.36114</t>
  </si>
  <si>
    <t>9100.3760</t>
  </si>
  <si>
    <t>Einnahme aus Krediten</t>
  </si>
  <si>
    <t>Tilgung Darlehen = FM</t>
  </si>
  <si>
    <t>Laufzeit 4 Jahre Kontokorrentkredit mit variabler Verzinsung - Tilgung in Form von Fördermitteln</t>
  </si>
  <si>
    <t>Datum</t>
  </si>
  <si>
    <t>Einnahmen in Euro</t>
  </si>
  <si>
    <t>Ausgaben in Euro</t>
  </si>
  <si>
    <t>Zinsen in Euro</t>
  </si>
  <si>
    <t>Bemerkungen</t>
  </si>
  <si>
    <t>Bauausführungskosten</t>
  </si>
  <si>
    <t>Fördermittel 1. Rate</t>
  </si>
  <si>
    <t>30.06.2008</t>
  </si>
  <si>
    <t>Fördermittel 2. Rate</t>
  </si>
  <si>
    <t>30.03.2009</t>
  </si>
  <si>
    <t>HH-Stelle</t>
  </si>
  <si>
    <t>Bezeichnung</t>
  </si>
  <si>
    <t>Summe:</t>
  </si>
  <si>
    <t>Ausgaben
kumulativ          in Euro</t>
  </si>
  <si>
    <t>Gesamtsumme
in Euro</t>
  </si>
  <si>
    <t>Ausgabenentwicklung unter Bezug der FM-Entwicklung*</t>
  </si>
  <si>
    <t>* Beispielrechnung</t>
  </si>
  <si>
    <t>Verpflichtungsermächtigung</t>
  </si>
  <si>
    <t>6150.96820</t>
  </si>
  <si>
    <t>Projektleitung IP Ost(n.förd.)</t>
  </si>
  <si>
    <t>Businessplan Hafen(n.förd.)</t>
  </si>
  <si>
    <t>Einnahmen Fördermittel (84%)</t>
  </si>
  <si>
    <t>Kreditermächtigung: 14.000.000 €</t>
  </si>
  <si>
    <t>nicht förd.Projektvorbereitg.</t>
  </si>
  <si>
    <t>Projektkosten/Bauausf.</t>
  </si>
  <si>
    <t>30.10.2007</t>
  </si>
  <si>
    <t>31.12.2009</t>
  </si>
  <si>
    <t>Zinsleistung ( fiktive 4,5 %)</t>
  </si>
  <si>
    <t>Projektkosten**</t>
  </si>
  <si>
    <t>** Projektkosten-nicht kreditfinanziert</t>
  </si>
  <si>
    <t>Fördermittel Schlussrate, anschl. Annuitätendarlehen</t>
  </si>
  <si>
    <t>darunter</t>
  </si>
  <si>
    <r>
      <t>Projektkosten HER 2006-</t>
    </r>
    <r>
      <rPr>
        <b/>
        <sz val="10"/>
        <rFont val="Arial"/>
        <family val="2"/>
      </rPr>
      <t>192.733,76 €</t>
    </r>
  </si>
  <si>
    <t>9100.97601</t>
  </si>
  <si>
    <t>9100.80600</t>
  </si>
  <si>
    <t>Veranschlagung Erschließung Industriepark Ost im Haushalt 2008 und Folgejahre</t>
  </si>
  <si>
    <t>15.09.2007</t>
  </si>
  <si>
    <t>31.12.2008</t>
  </si>
  <si>
    <t>31.03.2008</t>
  </si>
  <si>
    <t>30.08.2008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</si>
</sst>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164" fontId="2" fillId="0" borderId="8" xfId="0" applyNumberFormat="1" applyFont="1" applyBorder="1" applyAlignment="1">
      <alignment horizontal="right"/>
    </xf>
    <xf numFmtId="49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2" fillId="0" borderId="11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left"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6" xfId="0" applyNumberFormat="1" applyBorder="1" applyAlignment="1">
      <alignment horizontal="left"/>
    </xf>
    <xf numFmtId="3" fontId="0" fillId="0" borderId="2" xfId="0" applyNumberFormat="1" applyBorder="1" applyAlignment="1">
      <alignment/>
    </xf>
    <xf numFmtId="4" fontId="0" fillId="0" borderId="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49" fontId="2" fillId="0" borderId="7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right"/>
    </xf>
    <xf numFmtId="49" fontId="8" fillId="0" borderId="7" xfId="0" applyNumberFormat="1" applyFont="1" applyBorder="1" applyAlignment="1">
      <alignment horizontal="left"/>
    </xf>
    <xf numFmtId="0" fontId="8" fillId="0" borderId="1" xfId="0" applyFont="1" applyBorder="1" applyAlignment="1">
      <alignment/>
    </xf>
    <xf numFmtId="3" fontId="8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6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12" xfId="0" applyNumberFormat="1" applyFont="1" applyBorder="1" applyAlignment="1">
      <alignment/>
    </xf>
    <xf numFmtId="49" fontId="4" fillId="2" borderId="6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 horizontal="right"/>
    </xf>
    <xf numFmtId="49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0" fontId="4" fillId="2" borderId="1" xfId="0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8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10.28125" style="3" customWidth="1"/>
    <col min="2" max="2" width="24.57421875" style="0" customWidth="1"/>
    <col min="3" max="3" width="15.8515625" style="0" customWidth="1"/>
    <col min="4" max="4" width="14.7109375" style="0" customWidth="1"/>
    <col min="5" max="5" width="12.57421875" style="0" customWidth="1"/>
    <col min="6" max="6" width="16.8515625" style="0" customWidth="1"/>
    <col min="7" max="7" width="14.28125" style="2" bestFit="1" customWidth="1"/>
    <col min="8" max="10" width="11.7109375" style="0" bestFit="1" customWidth="1"/>
    <col min="11" max="11" width="14.8515625" style="0" customWidth="1"/>
  </cols>
  <sheetData>
    <row r="1" spans="1:7" ht="12.75">
      <c r="A1" s="1" t="s">
        <v>43</v>
      </c>
      <c r="G1" s="56">
        <v>39398</v>
      </c>
    </row>
    <row r="2" ht="13.5" thickBot="1"/>
    <row r="3" spans="1:7" s="6" customFormat="1" ht="13.5" thickBot="1">
      <c r="A3" s="20" t="s">
        <v>18</v>
      </c>
      <c r="B3" s="21" t="s">
        <v>19</v>
      </c>
      <c r="C3" s="58">
        <v>2006</v>
      </c>
      <c r="D3" s="22">
        <v>2007</v>
      </c>
      <c r="E3" s="22">
        <v>2008</v>
      </c>
      <c r="F3" s="22">
        <v>2009</v>
      </c>
      <c r="G3" s="23" t="s">
        <v>0</v>
      </c>
    </row>
    <row r="4" spans="1:7" ht="12.75">
      <c r="A4" s="24" t="s">
        <v>1</v>
      </c>
      <c r="B4" s="18" t="s">
        <v>2</v>
      </c>
      <c r="C4" s="57">
        <v>200000</v>
      </c>
      <c r="D4" s="19">
        <f>2425000+2000000</f>
        <v>4425000</v>
      </c>
      <c r="E4" s="19">
        <v>7433200</v>
      </c>
      <c r="F4" s="19">
        <v>1941800</v>
      </c>
      <c r="G4" s="61">
        <f>SUM(C4:F4)</f>
        <v>14000000</v>
      </c>
    </row>
    <row r="5" spans="1:7" ht="12.75">
      <c r="A5" s="24" t="s">
        <v>26</v>
      </c>
      <c r="B5" s="64" t="s">
        <v>31</v>
      </c>
      <c r="C5" s="59"/>
      <c r="D5" s="8">
        <f>SUM(D6:D8)</f>
        <v>190000</v>
      </c>
      <c r="E5" s="8"/>
      <c r="F5" s="8"/>
      <c r="G5" s="62">
        <f>D5</f>
        <v>190000</v>
      </c>
    </row>
    <row r="6" spans="1:7" ht="12.75" hidden="1">
      <c r="A6" s="76" t="s">
        <v>39</v>
      </c>
      <c r="B6" s="77" t="s">
        <v>27</v>
      </c>
      <c r="C6" s="78"/>
      <c r="D6" s="78">
        <v>70000</v>
      </c>
      <c r="E6" s="78"/>
      <c r="F6" s="78"/>
      <c r="G6" s="79">
        <f>SUM(D6:F6)</f>
        <v>70000</v>
      </c>
    </row>
    <row r="7" spans="1:7" ht="12.75" hidden="1">
      <c r="A7" s="80"/>
      <c r="B7" s="77" t="s">
        <v>28</v>
      </c>
      <c r="C7" s="78"/>
      <c r="D7" s="78">
        <v>20000</v>
      </c>
      <c r="E7" s="78"/>
      <c r="F7" s="78"/>
      <c r="G7" s="79">
        <f>SUM(D7:F7)</f>
        <v>20000</v>
      </c>
    </row>
    <row r="8" spans="1:7" ht="12.75" hidden="1">
      <c r="A8" s="81"/>
      <c r="B8" s="82" t="s">
        <v>31</v>
      </c>
      <c r="C8" s="83"/>
      <c r="D8" s="84">
        <v>100000</v>
      </c>
      <c r="E8" s="84"/>
      <c r="F8" s="84"/>
      <c r="G8" s="85">
        <f>SUM(D8:F8)</f>
        <v>100000</v>
      </c>
    </row>
    <row r="9" spans="1:7" ht="12.75">
      <c r="A9" s="25"/>
      <c r="B9" s="4" t="s">
        <v>0</v>
      </c>
      <c r="C9" s="59"/>
      <c r="D9" s="8">
        <f>SUM(D4+D5)</f>
        <v>4615000</v>
      </c>
      <c r="E9" s="8"/>
      <c r="F9" s="8"/>
      <c r="G9" s="26">
        <f>SUM(G4+G5)</f>
        <v>14190000</v>
      </c>
    </row>
    <row r="10" spans="1:7" ht="12.75">
      <c r="A10" s="25"/>
      <c r="B10" s="4"/>
      <c r="C10" s="59"/>
      <c r="D10" s="8"/>
      <c r="E10" s="8"/>
      <c r="F10" s="8"/>
      <c r="G10" s="26"/>
    </row>
    <row r="11" spans="1:7" ht="12.75">
      <c r="A11" s="25" t="s">
        <v>3</v>
      </c>
      <c r="B11" s="7" t="s">
        <v>29</v>
      </c>
      <c r="C11" s="59"/>
      <c r="D11" s="8">
        <f>D4*84%</f>
        <v>3717000</v>
      </c>
      <c r="E11" s="8">
        <f>(E4*84%)+168000</f>
        <v>6411888</v>
      </c>
      <c r="F11" s="8">
        <f>F4*84%</f>
        <v>1631112</v>
      </c>
      <c r="G11" s="26">
        <f>SUM(C11:F11)</f>
        <v>11760000</v>
      </c>
    </row>
    <row r="12" spans="1:7" ht="12.75">
      <c r="A12" s="25"/>
      <c r="B12" s="7"/>
      <c r="C12" s="59"/>
      <c r="D12" s="8"/>
      <c r="E12" s="8"/>
      <c r="F12" s="8"/>
      <c r="G12" s="26"/>
    </row>
    <row r="13" spans="1:7" ht="12.75">
      <c r="A13" s="25"/>
      <c r="B13" s="7"/>
      <c r="C13" s="59"/>
      <c r="D13" s="8"/>
      <c r="E13" s="8"/>
      <c r="F13" s="8"/>
      <c r="G13" s="26"/>
    </row>
    <row r="14" spans="1:7" ht="12.75">
      <c r="A14" s="25" t="s">
        <v>4</v>
      </c>
      <c r="B14" s="7" t="s">
        <v>5</v>
      </c>
      <c r="C14" s="86">
        <v>200000</v>
      </c>
      <c r="D14" s="8">
        <f>D4</f>
        <v>4425000</v>
      </c>
      <c r="E14" s="8">
        <f>0+E4</f>
        <v>7433200</v>
      </c>
      <c r="F14" s="8">
        <f>0+F4</f>
        <v>1941800</v>
      </c>
      <c r="G14" s="26">
        <f>SUM(C14:F14)</f>
        <v>14000000</v>
      </c>
    </row>
    <row r="15" spans="1:8" ht="12.75">
      <c r="A15" s="25"/>
      <c r="B15" s="7" t="s">
        <v>25</v>
      </c>
      <c r="C15" s="59"/>
      <c r="D15" s="8"/>
      <c r="E15" s="8">
        <f>E4</f>
        <v>7433200</v>
      </c>
      <c r="F15" s="8">
        <f>F4</f>
        <v>1941800</v>
      </c>
      <c r="G15" s="26">
        <f>SUM(E15:F15)</f>
        <v>9375000</v>
      </c>
      <c r="H15" s="9"/>
    </row>
    <row r="16" spans="1:7" ht="12.75">
      <c r="A16" s="25"/>
      <c r="B16" s="7"/>
      <c r="C16" s="59"/>
      <c r="D16" s="8"/>
      <c r="E16" s="8"/>
      <c r="F16" s="8"/>
      <c r="G16" s="26"/>
    </row>
    <row r="17" spans="1:7" ht="12.75">
      <c r="A17" s="25" t="s">
        <v>41</v>
      </c>
      <c r="B17" s="7" t="s">
        <v>6</v>
      </c>
      <c r="C17" s="59"/>
      <c r="D17" s="8">
        <f>D11</f>
        <v>3717000</v>
      </c>
      <c r="E17" s="8">
        <f>E11</f>
        <v>6411888</v>
      </c>
      <c r="F17" s="8">
        <f>F11</f>
        <v>1631112</v>
      </c>
      <c r="G17" s="26">
        <f>SUM(D17:F17)</f>
        <v>11760000</v>
      </c>
    </row>
    <row r="18" spans="1:7" ht="12.75">
      <c r="A18" s="25"/>
      <c r="B18" s="7"/>
      <c r="C18" s="59"/>
      <c r="D18" s="8"/>
      <c r="E18" s="8"/>
      <c r="F18" s="8"/>
      <c r="G18" s="26"/>
    </row>
    <row r="19" spans="1:7" ht="13.5" thickBot="1">
      <c r="A19" s="27" t="s">
        <v>42</v>
      </c>
      <c r="B19" s="28" t="s">
        <v>35</v>
      </c>
      <c r="C19" s="60">
        <f>G39</f>
        <v>0</v>
      </c>
      <c r="D19" s="29">
        <f>H39</f>
        <v>0</v>
      </c>
      <c r="E19" s="29">
        <f>I39</f>
        <v>173149.19999999998</v>
      </c>
      <c r="F19" s="29">
        <f>J39</f>
        <v>152354.78999999998</v>
      </c>
      <c r="G19" s="30">
        <f>SUM(C19:F19)</f>
        <v>325503.99</v>
      </c>
    </row>
    <row r="20" spans="3:7" ht="12.75">
      <c r="C20" s="9"/>
      <c r="D20" s="9"/>
      <c r="E20" s="9"/>
      <c r="F20" s="9"/>
      <c r="G20" s="10"/>
    </row>
    <row r="21" spans="3:7" ht="12.75">
      <c r="C21" s="9"/>
      <c r="D21" s="9"/>
      <c r="E21" s="9"/>
      <c r="F21" s="9"/>
      <c r="G21" s="10"/>
    </row>
    <row r="22" spans="1:10" s="6" customFormat="1" ht="15.75">
      <c r="A22" s="11" t="s">
        <v>23</v>
      </c>
      <c r="B22" s="11"/>
      <c r="C22" s="11"/>
      <c r="D22" s="12"/>
      <c r="E22" s="12"/>
      <c r="F22" s="12"/>
      <c r="G22" s="13"/>
      <c r="H22" s="13"/>
      <c r="I22" s="13"/>
      <c r="J22" s="13"/>
    </row>
    <row r="23" spans="1:10" ht="7.5" customHeight="1">
      <c r="A23"/>
      <c r="G23" s="14"/>
      <c r="H23" s="14"/>
      <c r="I23" s="14"/>
      <c r="J23" s="14"/>
    </row>
    <row r="24" spans="1:10" ht="12.75">
      <c r="A24" t="s">
        <v>30</v>
      </c>
      <c r="D24" s="14"/>
      <c r="E24" s="14"/>
      <c r="G24" s="14"/>
      <c r="H24" s="14"/>
      <c r="I24" s="14"/>
      <c r="J24" s="14"/>
    </row>
    <row r="25" spans="1:10" ht="12.75">
      <c r="A25" t="s">
        <v>7</v>
      </c>
      <c r="D25" s="14"/>
      <c r="E25" s="14"/>
      <c r="G25" s="14"/>
      <c r="H25" s="14"/>
      <c r="I25" s="14"/>
      <c r="J25" s="14"/>
    </row>
    <row r="26" spans="1:10" ht="7.5" customHeight="1" thickBot="1">
      <c r="A26"/>
      <c r="D26" s="14"/>
      <c r="E26" s="14"/>
      <c r="G26" s="14"/>
      <c r="H26" s="14"/>
      <c r="I26" s="14"/>
      <c r="J26" s="14"/>
    </row>
    <row r="27" spans="1:11" ht="38.25" customHeight="1" thickBot="1">
      <c r="A27" s="45" t="s">
        <v>8</v>
      </c>
      <c r="B27" s="46" t="s">
        <v>9</v>
      </c>
      <c r="C27" s="47" t="s">
        <v>10</v>
      </c>
      <c r="D27" s="48" t="s">
        <v>21</v>
      </c>
      <c r="E27" s="46" t="s">
        <v>11</v>
      </c>
      <c r="F27" s="49" t="s">
        <v>12</v>
      </c>
      <c r="G27" s="50">
        <v>2006</v>
      </c>
      <c r="H27" s="50">
        <v>2007</v>
      </c>
      <c r="I27" s="50">
        <v>2008</v>
      </c>
      <c r="J27" s="50">
        <v>2009</v>
      </c>
      <c r="K27" s="51" t="s">
        <v>22</v>
      </c>
    </row>
    <row r="28" spans="1:11" s="70" customFormat="1" ht="12.75">
      <c r="A28" s="67" t="s">
        <v>44</v>
      </c>
      <c r="B28" s="65"/>
      <c r="C28" s="66">
        <v>32900.02</v>
      </c>
      <c r="D28" s="65"/>
      <c r="E28" s="65">
        <f>K28</f>
        <v>0</v>
      </c>
      <c r="F28" s="68" t="s">
        <v>36</v>
      </c>
      <c r="G28" s="65"/>
      <c r="H28" s="65"/>
      <c r="I28" s="65"/>
      <c r="J28" s="65"/>
      <c r="K28" s="69">
        <f>SUM(G28:J28)</f>
        <v>0</v>
      </c>
    </row>
    <row r="29" spans="1:11" s="70" customFormat="1" ht="3" customHeight="1">
      <c r="A29" s="71"/>
      <c r="B29" s="72"/>
      <c r="C29" s="73"/>
      <c r="D29" s="72"/>
      <c r="E29" s="72"/>
      <c r="F29" s="74"/>
      <c r="G29" s="72"/>
      <c r="H29" s="72"/>
      <c r="I29" s="72"/>
      <c r="J29" s="72"/>
      <c r="K29" s="75"/>
    </row>
    <row r="30" spans="1:11" ht="25.5" customHeight="1">
      <c r="A30" s="37" t="s">
        <v>33</v>
      </c>
      <c r="B30" s="38"/>
      <c r="C30" s="39">
        <v>434493.94</v>
      </c>
      <c r="D30" s="38">
        <f>C30</f>
        <v>434493.94</v>
      </c>
      <c r="E30" s="38">
        <f aca="true" t="shared" si="0" ref="E30:E37">K30</f>
        <v>0</v>
      </c>
      <c r="F30" s="63" t="s">
        <v>40</v>
      </c>
      <c r="G30" s="38"/>
      <c r="H30" s="38">
        <v>0</v>
      </c>
      <c r="I30" s="38"/>
      <c r="J30" s="38"/>
      <c r="K30" s="40">
        <f aca="true" t="shared" si="1" ref="K30:K37">SUM(G30:J30)</f>
        <v>0</v>
      </c>
    </row>
    <row r="31" spans="1:11" ht="12.75">
      <c r="A31" s="31" t="s">
        <v>33</v>
      </c>
      <c r="B31" s="15"/>
      <c r="C31" s="16">
        <v>0</v>
      </c>
      <c r="D31" s="15">
        <f>D30+C31</f>
        <v>434493.94</v>
      </c>
      <c r="E31" s="15">
        <f t="shared" si="0"/>
        <v>0</v>
      </c>
      <c r="F31" s="7" t="s">
        <v>32</v>
      </c>
      <c r="G31" s="15"/>
      <c r="H31" s="15">
        <f>C31*4.5%/12*2</f>
        <v>0</v>
      </c>
      <c r="I31" s="15"/>
      <c r="J31" s="15"/>
      <c r="K31" s="32">
        <f t="shared" si="1"/>
        <v>0</v>
      </c>
    </row>
    <row r="32" spans="1:11" ht="12.75">
      <c r="A32" s="31" t="s">
        <v>46</v>
      </c>
      <c r="B32" s="15"/>
      <c r="C32" s="16">
        <v>423706.06</v>
      </c>
      <c r="D32" s="15">
        <f>D31+C32</f>
        <v>858200</v>
      </c>
      <c r="E32" s="15"/>
      <c r="F32" s="7"/>
      <c r="G32" s="15"/>
      <c r="H32" s="15"/>
      <c r="I32" s="15"/>
      <c r="J32" s="15"/>
      <c r="K32" s="32"/>
    </row>
    <row r="33" spans="1:11" ht="12.75">
      <c r="A33" s="31" t="s">
        <v>15</v>
      </c>
      <c r="B33" s="15">
        <v>720888</v>
      </c>
      <c r="C33" s="16"/>
      <c r="D33" s="15">
        <f>D32-B33</f>
        <v>137312</v>
      </c>
      <c r="E33" s="15">
        <f t="shared" si="0"/>
        <v>3089.5199999999995</v>
      </c>
      <c r="F33" s="7" t="s">
        <v>14</v>
      </c>
      <c r="G33" s="15"/>
      <c r="H33" s="15"/>
      <c r="I33" s="15">
        <f>D33*4.5%/12*6</f>
        <v>3089.5199999999995</v>
      </c>
      <c r="J33" s="15"/>
      <c r="K33" s="32">
        <f t="shared" si="1"/>
        <v>3089.5199999999995</v>
      </c>
    </row>
    <row r="34" spans="1:11" ht="12.75">
      <c r="A34" s="31" t="s">
        <v>47</v>
      </c>
      <c r="B34" s="15"/>
      <c r="C34" s="16">
        <v>11200000</v>
      </c>
      <c r="D34" s="15">
        <f>D33+C34</f>
        <v>11337312</v>
      </c>
      <c r="E34" s="15">
        <f t="shared" si="0"/>
        <v>170059.68</v>
      </c>
      <c r="F34" s="7" t="s">
        <v>13</v>
      </c>
      <c r="G34" s="15"/>
      <c r="H34" s="15"/>
      <c r="I34" s="15">
        <f>D34*4.5%/12*4</f>
        <v>170059.68</v>
      </c>
      <c r="J34" s="15"/>
      <c r="K34" s="32">
        <f t="shared" si="1"/>
        <v>170059.68</v>
      </c>
    </row>
    <row r="35" spans="1:11" ht="12.75">
      <c r="A35" s="31" t="s">
        <v>45</v>
      </c>
      <c r="B35" s="15">
        <v>9408000</v>
      </c>
      <c r="C35" s="16"/>
      <c r="D35" s="15">
        <f>D34-B35</f>
        <v>1929312</v>
      </c>
      <c r="E35" s="15">
        <f t="shared" si="0"/>
        <v>21704.76</v>
      </c>
      <c r="F35" s="7" t="s">
        <v>16</v>
      </c>
      <c r="G35" s="15"/>
      <c r="H35" s="15"/>
      <c r="I35" s="15"/>
      <c r="J35" s="15">
        <f>D35*4.5%/12*3</f>
        <v>21704.76</v>
      </c>
      <c r="K35" s="32">
        <f t="shared" si="1"/>
        <v>21704.76</v>
      </c>
    </row>
    <row r="36" spans="1:11" ht="12.75">
      <c r="A36" s="31" t="s">
        <v>17</v>
      </c>
      <c r="B36" s="15"/>
      <c r="C36" s="16">
        <f>F4</f>
        <v>1941800</v>
      </c>
      <c r="D36" s="15">
        <f>D35+C36</f>
        <v>3871112</v>
      </c>
      <c r="E36" s="15">
        <f t="shared" si="0"/>
        <v>130650.02999999998</v>
      </c>
      <c r="F36" s="7" t="s">
        <v>13</v>
      </c>
      <c r="G36" s="15"/>
      <c r="H36" s="15"/>
      <c r="I36" s="15"/>
      <c r="J36" s="15">
        <f>D36*4.5%/12*9</f>
        <v>130650.02999999998</v>
      </c>
      <c r="K36" s="32">
        <f t="shared" si="1"/>
        <v>130650.02999999998</v>
      </c>
    </row>
    <row r="37" spans="1:11" ht="12.75">
      <c r="A37" s="31" t="s">
        <v>34</v>
      </c>
      <c r="B37" s="15">
        <f>F11</f>
        <v>1631112</v>
      </c>
      <c r="C37" s="16"/>
      <c r="D37" s="15">
        <f>D36-B37</f>
        <v>2240000</v>
      </c>
      <c r="E37" s="15">
        <f t="shared" si="0"/>
        <v>0</v>
      </c>
      <c r="F37" s="7" t="s">
        <v>38</v>
      </c>
      <c r="G37" s="15"/>
      <c r="H37" s="15"/>
      <c r="I37" s="15"/>
      <c r="J37" s="15"/>
      <c r="K37" s="32">
        <f t="shared" si="1"/>
        <v>0</v>
      </c>
    </row>
    <row r="38" spans="1:11" ht="12.75">
      <c r="A38" s="31"/>
      <c r="B38" s="15"/>
      <c r="C38" s="16"/>
      <c r="D38" s="65"/>
      <c r="E38" s="15"/>
      <c r="F38" s="7"/>
      <c r="G38" s="15"/>
      <c r="H38" s="15"/>
      <c r="I38" s="15"/>
      <c r="J38" s="15"/>
      <c r="K38" s="33"/>
    </row>
    <row r="39" spans="1:11" s="6" customFormat="1" ht="12.75">
      <c r="A39" s="41" t="s">
        <v>20</v>
      </c>
      <c r="B39" s="42">
        <f>SUM(B30:B37)</f>
        <v>11760000</v>
      </c>
      <c r="C39" s="43">
        <f>SUM(C30:C37)</f>
        <v>14000000</v>
      </c>
      <c r="D39" s="43">
        <f>SUM(D37:D38)</f>
        <v>2240000</v>
      </c>
      <c r="E39" s="43">
        <f>SUM(E30:E37)</f>
        <v>325503.99</v>
      </c>
      <c r="F39" s="4"/>
      <c r="G39" s="42">
        <f>SUM(G30:G37)</f>
        <v>0</v>
      </c>
      <c r="H39" s="42">
        <f>SUM(H30:H37)</f>
        <v>0</v>
      </c>
      <c r="I39" s="42">
        <f>SUM(I30:I38)</f>
        <v>173149.19999999998</v>
      </c>
      <c r="J39" s="42">
        <f>SUM(J30:J38)</f>
        <v>152354.78999999998</v>
      </c>
      <c r="K39" s="44">
        <f>SUM(K30:K37)</f>
        <v>325503.99</v>
      </c>
    </row>
    <row r="40" spans="1:11" ht="12.75">
      <c r="A40" s="31"/>
      <c r="B40" s="15"/>
      <c r="C40" s="16"/>
      <c r="D40" s="15"/>
      <c r="E40" s="15"/>
      <c r="F40" s="7"/>
      <c r="G40" s="15"/>
      <c r="H40" s="15"/>
      <c r="I40" s="15"/>
      <c r="J40" s="15"/>
      <c r="K40" s="33"/>
    </row>
    <row r="41" spans="1:11" ht="12.75">
      <c r="A41" s="25"/>
      <c r="B41" s="15"/>
      <c r="C41" s="17"/>
      <c r="D41" s="15"/>
      <c r="E41" s="15"/>
      <c r="F41" s="7"/>
      <c r="G41" s="5"/>
      <c r="H41" s="15"/>
      <c r="I41" s="15"/>
      <c r="J41" s="15"/>
      <c r="K41" s="33"/>
    </row>
    <row r="42" spans="1:11" ht="13.5" thickBot="1">
      <c r="A42" s="27"/>
      <c r="B42" s="34"/>
      <c r="C42" s="34"/>
      <c r="D42" s="35"/>
      <c r="E42" s="35"/>
      <c r="F42" s="28"/>
      <c r="G42" s="35"/>
      <c r="H42" s="35"/>
      <c r="I42" s="35"/>
      <c r="J42" s="35"/>
      <c r="K42" s="36"/>
    </row>
    <row r="43" spans="1:11" ht="12.75">
      <c r="A43" s="52"/>
      <c r="B43" s="53"/>
      <c r="C43" s="53"/>
      <c r="D43" s="54"/>
      <c r="E43" s="54"/>
      <c r="F43" s="55"/>
      <c r="G43" s="54"/>
      <c r="H43" s="54"/>
      <c r="I43" s="54"/>
      <c r="J43" s="54"/>
      <c r="K43" s="55"/>
    </row>
    <row r="44" spans="1:11" ht="12.75">
      <c r="A44" s="52" t="s">
        <v>24</v>
      </c>
      <c r="B44" s="53"/>
      <c r="C44" s="53"/>
      <c r="D44" s="54"/>
      <c r="E44" s="54"/>
      <c r="F44" s="55"/>
      <c r="G44" s="54"/>
      <c r="H44" s="54"/>
      <c r="I44" s="54"/>
      <c r="J44" s="54"/>
      <c r="K44" s="55"/>
    </row>
    <row r="45" spans="1:11" ht="12.75">
      <c r="A45" s="52" t="s">
        <v>37</v>
      </c>
      <c r="B45" s="53"/>
      <c r="C45" s="53"/>
      <c r="D45" s="54"/>
      <c r="E45" s="54"/>
      <c r="F45" s="55"/>
      <c r="G45" s="54"/>
      <c r="H45" s="54"/>
      <c r="I45" s="54"/>
      <c r="J45" s="54"/>
      <c r="K45" s="55"/>
    </row>
    <row r="46" spans="1:11" ht="12.75">
      <c r="A46" s="52"/>
      <c r="B46" s="53"/>
      <c r="C46" s="53"/>
      <c r="D46" s="54"/>
      <c r="E46" s="54"/>
      <c r="F46" s="55"/>
      <c r="G46" s="54"/>
      <c r="H46" s="54"/>
      <c r="I46" s="54"/>
      <c r="J46" s="54"/>
      <c r="K46" s="5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Genthin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Schroeder</dc:creator>
  <cp:keywords/>
  <dc:description/>
  <cp:lastModifiedBy>Cornelia.Schroeder</cp:lastModifiedBy>
  <cp:lastPrinted>2007-11-12T14:35:49Z</cp:lastPrinted>
  <dcterms:created xsi:type="dcterms:W3CDTF">2006-10-25T12:35:00Z</dcterms:created>
  <dcterms:modified xsi:type="dcterms:W3CDTF">2007-11-12T14:53:11Z</dcterms:modified>
  <cp:category/>
  <cp:version/>
  <cp:contentType/>
  <cp:contentStatus/>
</cp:coreProperties>
</file>